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5натур" sheetId="1" r:id="rId1"/>
    <sheet name="дод.5 грн" sheetId="2" r:id="rId2"/>
  </sheets>
  <definedNames>
    <definedName name="_xlfn.AGGREGATE" hidden="1">#NAME?</definedName>
    <definedName name="_xlnm.Print_Titles" localSheetId="1">'дод.5 грн'!$8:$11</definedName>
    <definedName name="_xlnm.Print_Titles" localSheetId="0">'дод.5натур'!$9:$12</definedName>
    <definedName name="_xlnm.Print_Area" localSheetId="1">'дод.5 грн'!$A$1:$P$41</definedName>
    <definedName name="_xlnm.Print_Area" localSheetId="0">'дод.5натур'!$A$1:$M$42</definedName>
  </definedNames>
  <calcPr fullCalcOnLoad="1"/>
</workbook>
</file>

<file path=xl/sharedStrings.xml><?xml version="1.0" encoding="utf-8"?>
<sst xmlns="http://schemas.openxmlformats.org/spreadsheetml/2006/main" count="109" uniqueCount="50">
  <si>
    <t>Всього</t>
  </si>
  <si>
    <t>до рішення сільської ради</t>
  </si>
  <si>
    <t>РАЗОМ</t>
  </si>
  <si>
    <t>Ліміти споживання енергоносіїв та комунальних послуг у розрізі бюджетних установ,</t>
  </si>
  <si>
    <t xml:space="preserve">Найменування </t>
  </si>
  <si>
    <t>ЗАГАЛЬНИЙ ФОНД</t>
  </si>
  <si>
    <t>СПЕЦІАЛЬНИЙ ФОНД</t>
  </si>
  <si>
    <t>Тепло</t>
  </si>
  <si>
    <t>Електро-енергія</t>
  </si>
  <si>
    <t>Природний газ</t>
  </si>
  <si>
    <t>Гкал</t>
  </si>
  <si>
    <t>тис. кВт/рік</t>
  </si>
  <si>
    <t>тис.м3</t>
  </si>
  <si>
    <t>1. Державне управління</t>
  </si>
  <si>
    <t>4. Дошкільна освіта</t>
  </si>
  <si>
    <t>ВСЬОГО по КПКВК 0311010</t>
  </si>
  <si>
    <t>5. Будинки культури</t>
  </si>
  <si>
    <t>6. Бібліотеки</t>
  </si>
  <si>
    <t>УСЬОГО  ПО СІЛЬСЬКОМУ БЮДЖЕТУ</t>
  </si>
  <si>
    <t>тариф бюджет 2013</t>
  </si>
  <si>
    <t>нат. 2010 район</t>
  </si>
  <si>
    <t>грн.</t>
  </si>
  <si>
    <t>2. Загальна освіта</t>
  </si>
  <si>
    <t xml:space="preserve">Комунальний заклад "Ляшківська загальноосвітня школа I-III ст." </t>
  </si>
  <si>
    <t>Комунальний заклад  ДНЗ "Калинка"</t>
  </si>
  <si>
    <t>Комунальний заклад "Ляшківський сільський будинок культури"</t>
  </si>
  <si>
    <t>Комунальний заклад "Залеліївський сільський будинок культури"</t>
  </si>
  <si>
    <t>Комунальний заклад "Шарівський сільський клуб"</t>
  </si>
  <si>
    <t>Комунальний заклад"Ляшківська сільська бібліотека"</t>
  </si>
  <si>
    <t>Комунальний заклад "Залеліївська сільська бібліотека"</t>
  </si>
  <si>
    <t>тариф бюджет 2017</t>
  </si>
  <si>
    <t>Комунальний заклад  ДНЗ "Веселка"</t>
  </si>
  <si>
    <t>Адмінбудинок с.Ляшківка</t>
  </si>
  <si>
    <t>Адмінбудинок с.Залелія</t>
  </si>
  <si>
    <t>Благоустрій вуличне освітлення</t>
  </si>
  <si>
    <t>ВСЬОГО по КПКВК 021150</t>
  </si>
  <si>
    <t>ВСЬОГО по КПКВК 0211020</t>
  </si>
  <si>
    <t>ВСЬОГО  по КПКВК 0214060</t>
  </si>
  <si>
    <t>ВСЬОГО по КПКВК  0214030</t>
  </si>
  <si>
    <t>ВСЬОГО по КПКВК 0211010</t>
  </si>
  <si>
    <t>Вулечне освітлення0216030</t>
  </si>
  <si>
    <t>04508000000 (код бюджету )</t>
  </si>
  <si>
    <t>04508000000 ( код бюджету)</t>
  </si>
  <si>
    <t xml:space="preserve"> </t>
  </si>
  <si>
    <t>Секретар виконавчого комітету</t>
  </si>
  <si>
    <t>Н.П.Шарівська</t>
  </si>
  <si>
    <t xml:space="preserve"> секретар  сільської ради</t>
  </si>
  <si>
    <t>які фінансуються за рахунок коштів сільського бюджету на 2022 рік</t>
  </si>
  <si>
    <t>Додаток  6</t>
  </si>
  <si>
    <t>Додаток6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</si>
</sst>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1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12"/>
      <name val="Times New Roman"/>
      <family val="1"/>
    </font>
    <font>
      <sz val="12"/>
      <name val="Arial Cyr"/>
      <family val="2"/>
    </font>
    <font>
      <sz val="14"/>
      <name val="Arial"/>
      <family val="2"/>
    </font>
    <font>
      <b/>
      <sz val="14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19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6" fillId="7" borderId="1" applyNumberFormat="0" applyAlignment="0" applyProtection="0"/>
    <xf numFmtId="0" fontId="7" fillId="44" borderId="2" applyNumberFormat="0" applyAlignment="0" applyProtection="0"/>
    <xf numFmtId="0" fontId="14" fillId="44" borderId="1" applyNumberFormat="0" applyAlignment="0" applyProtection="0"/>
    <xf numFmtId="0" fontId="2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5" fillId="0" borderId="0">
      <alignment vertical="top"/>
      <protection/>
    </xf>
    <xf numFmtId="0" fontId="11" fillId="0" borderId="6" applyNumberFormat="0" applyFill="0" applyAlignment="0" applyProtection="0"/>
    <xf numFmtId="0" fontId="9" fillId="45" borderId="7" applyNumberFormat="0" applyAlignment="0" applyProtection="0"/>
    <xf numFmtId="0" fontId="15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47" fillId="47" borderId="8" applyNumberFormat="0" applyAlignment="0" applyProtection="0"/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5" fillId="3" borderId="0" applyNumberFormat="0" applyBorder="0" applyAlignment="0" applyProtection="0"/>
    <xf numFmtId="0" fontId="49" fillId="4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50" fillId="47" borderId="12" applyNumberFormat="0" applyAlignment="0" applyProtection="0"/>
    <xf numFmtId="0" fontId="17" fillId="0" borderId="13" applyNumberFormat="0" applyFill="0" applyAlignment="0" applyProtection="0"/>
    <xf numFmtId="0" fontId="51" fillId="51" borderId="0" applyNumberFormat="0" applyBorder="0" applyAlignment="0" applyProtection="0"/>
    <xf numFmtId="0" fontId="18" fillId="0" borderId="0">
      <alignment/>
      <protection/>
    </xf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75">
    <xf numFmtId="0" fontId="0" fillId="0" borderId="0" xfId="0" applyAlignment="1">
      <alignment/>
    </xf>
    <xf numFmtId="187" fontId="26" fillId="0" borderId="0" xfId="99" applyNumberFormat="1" applyFont="1">
      <alignment/>
      <protection/>
    </xf>
    <xf numFmtId="187" fontId="27" fillId="0" borderId="0" xfId="99" applyNumberFormat="1" applyFont="1">
      <alignment/>
      <protection/>
    </xf>
    <xf numFmtId="187" fontId="27" fillId="0" borderId="0" xfId="99" applyNumberFormat="1" applyFont="1" applyFill="1">
      <alignment/>
      <protection/>
    </xf>
    <xf numFmtId="187" fontId="28" fillId="0" borderId="0" xfId="99" applyNumberFormat="1" applyFont="1" applyFill="1">
      <alignment/>
      <protection/>
    </xf>
    <xf numFmtId="0" fontId="24" fillId="0" borderId="0" xfId="99" applyFont="1" applyFill="1" applyBorder="1">
      <alignment/>
      <protection/>
    </xf>
    <xf numFmtId="0" fontId="24" fillId="0" borderId="0" xfId="99" applyFont="1" applyBorder="1">
      <alignment/>
      <protection/>
    </xf>
    <xf numFmtId="0" fontId="23" fillId="0" borderId="0" xfId="99" applyFont="1" applyFill="1" applyBorder="1">
      <alignment/>
      <protection/>
    </xf>
    <xf numFmtId="187" fontId="26" fillId="0" borderId="14" xfId="99" applyNumberFormat="1" applyFont="1" applyBorder="1" applyAlignment="1">
      <alignment horizontal="center"/>
      <protection/>
    </xf>
    <xf numFmtId="187" fontId="26" fillId="0" borderId="15" xfId="99" applyNumberFormat="1" applyFont="1" applyBorder="1" applyAlignment="1">
      <alignment horizontal="center"/>
      <protection/>
    </xf>
    <xf numFmtId="187" fontId="27" fillId="52" borderId="16" xfId="99" applyNumberFormat="1" applyFont="1" applyFill="1" applyBorder="1" applyAlignment="1">
      <alignment horizontal="center" vertical="top" wrapText="1"/>
      <protection/>
    </xf>
    <xf numFmtId="187" fontId="27" fillId="52" borderId="17" xfId="99" applyNumberFormat="1" applyFont="1" applyFill="1" applyBorder="1" applyAlignment="1">
      <alignment horizontal="center" vertical="top" wrapText="1"/>
      <protection/>
    </xf>
    <xf numFmtId="0" fontId="30" fillId="52" borderId="16" xfId="99" applyFont="1" applyFill="1" applyBorder="1" applyAlignment="1">
      <alignment horizontal="center"/>
      <protection/>
    </xf>
    <xf numFmtId="1" fontId="26" fillId="0" borderId="16" xfId="99" applyNumberFormat="1" applyFont="1" applyBorder="1" applyAlignment="1">
      <alignment horizontal="center"/>
      <protection/>
    </xf>
    <xf numFmtId="1" fontId="26" fillId="52" borderId="16" xfId="99" applyNumberFormat="1" applyFont="1" applyFill="1" applyBorder="1" applyAlignment="1">
      <alignment horizontal="center"/>
      <protection/>
    </xf>
    <xf numFmtId="187" fontId="26" fillId="0" borderId="0" xfId="99" applyNumberFormat="1" applyFont="1" applyAlignment="1">
      <alignment horizontal="center"/>
      <protection/>
    </xf>
    <xf numFmtId="187" fontId="27" fillId="46" borderId="16" xfId="99" applyNumberFormat="1" applyFont="1" applyFill="1" applyBorder="1" applyAlignment="1">
      <alignment horizontal="left"/>
      <protection/>
    </xf>
    <xf numFmtId="201" fontId="27" fillId="46" borderId="16" xfId="99" applyNumberFormat="1" applyFont="1" applyFill="1" applyBorder="1">
      <alignment/>
      <protection/>
    </xf>
    <xf numFmtId="187" fontId="26" fillId="0" borderId="16" xfId="99" applyNumberFormat="1" applyFont="1" applyBorder="1" applyAlignment="1">
      <alignment horizontal="left"/>
      <protection/>
    </xf>
    <xf numFmtId="201" fontId="26" fillId="52" borderId="16" xfId="99" applyNumberFormat="1" applyFont="1" applyFill="1" applyBorder="1">
      <alignment/>
      <protection/>
    </xf>
    <xf numFmtId="187" fontId="27" fillId="4" borderId="16" xfId="99" applyNumberFormat="1" applyFont="1" applyFill="1" applyBorder="1" applyAlignment="1">
      <alignment horizontal="left"/>
      <protection/>
    </xf>
    <xf numFmtId="201" fontId="27" fillId="4" borderId="16" xfId="99" applyNumberFormat="1" applyFont="1" applyFill="1" applyBorder="1">
      <alignment/>
      <protection/>
    </xf>
    <xf numFmtId="187" fontId="27" fillId="46" borderId="16" xfId="99" applyNumberFormat="1" applyFont="1" applyFill="1" applyBorder="1" applyAlignment="1">
      <alignment horizontal="left" wrapText="1"/>
      <protection/>
    </xf>
    <xf numFmtId="201" fontId="27" fillId="4" borderId="16" xfId="99" applyNumberFormat="1" applyFont="1" applyFill="1" applyBorder="1">
      <alignment/>
      <protection/>
    </xf>
    <xf numFmtId="0" fontId="31" fillId="0" borderId="16" xfId="99" applyFont="1" applyBorder="1">
      <alignment/>
      <protection/>
    </xf>
    <xf numFmtId="201" fontId="27" fillId="46" borderId="16" xfId="99" applyNumberFormat="1" applyFont="1" applyFill="1" applyBorder="1" applyAlignment="1">
      <alignment horizontal="right" wrapText="1"/>
      <protection/>
    </xf>
    <xf numFmtId="201" fontId="27" fillId="4" borderId="16" xfId="99" applyNumberFormat="1" applyFont="1" applyFill="1" applyBorder="1" applyAlignment="1">
      <alignment/>
      <protection/>
    </xf>
    <xf numFmtId="201" fontId="27" fillId="4" borderId="16" xfId="99" applyNumberFormat="1" applyFont="1" applyFill="1" applyBorder="1" applyAlignment="1">
      <alignment horizontal="right"/>
      <protection/>
    </xf>
    <xf numFmtId="0" fontId="31" fillId="0" borderId="16" xfId="99" applyFont="1" applyBorder="1" applyAlignment="1">
      <alignment wrapText="1"/>
      <protection/>
    </xf>
    <xf numFmtId="0" fontId="31" fillId="0" borderId="18" xfId="99" applyFont="1" applyBorder="1" applyAlignment="1">
      <alignment horizontal="left" wrapText="1"/>
      <protection/>
    </xf>
    <xf numFmtId="201" fontId="27" fillId="46" borderId="16" xfId="99" applyNumberFormat="1" applyFont="1" applyFill="1" applyBorder="1" applyAlignment="1">
      <alignment horizontal="right"/>
      <protection/>
    </xf>
    <xf numFmtId="187" fontId="26" fillId="0" borderId="0" xfId="99" applyNumberFormat="1" applyFont="1" applyBorder="1" applyAlignment="1">
      <alignment horizontal="center"/>
      <protection/>
    </xf>
    <xf numFmtId="187" fontId="27" fillId="0" borderId="0" xfId="99" applyNumberFormat="1" applyFont="1" applyBorder="1" applyAlignment="1">
      <alignment horizontal="left"/>
      <protection/>
    </xf>
    <xf numFmtId="187" fontId="27" fillId="52" borderId="0" xfId="99" applyNumberFormat="1" applyFont="1" applyFill="1" applyBorder="1" applyAlignment="1">
      <alignment horizontal="right"/>
      <protection/>
    </xf>
    <xf numFmtId="187" fontId="27" fillId="52" borderId="0" xfId="99" applyNumberFormat="1" applyFont="1" applyFill="1" applyBorder="1">
      <alignment/>
      <protection/>
    </xf>
    <xf numFmtId="187" fontId="32" fillId="0" borderId="0" xfId="99" applyNumberFormat="1" applyFont="1">
      <alignment/>
      <protection/>
    </xf>
    <xf numFmtId="0" fontId="33" fillId="0" borderId="0" xfId="99" applyFont="1" applyAlignment="1">
      <alignment/>
      <protection/>
    </xf>
    <xf numFmtId="1" fontId="34" fillId="0" borderId="0" xfId="99" applyNumberFormat="1" applyFont="1" applyBorder="1" applyAlignment="1">
      <alignment horizontal="center"/>
      <protection/>
    </xf>
    <xf numFmtId="0" fontId="33" fillId="52" borderId="0" xfId="99" applyFont="1" applyFill="1" applyAlignment="1">
      <alignment horizontal="left"/>
      <protection/>
    </xf>
    <xf numFmtId="0" fontId="19" fillId="0" borderId="0" xfId="99">
      <alignment/>
      <protection/>
    </xf>
    <xf numFmtId="0" fontId="32" fillId="0" borderId="0" xfId="99" applyFont="1">
      <alignment/>
      <protection/>
    </xf>
    <xf numFmtId="1" fontId="32" fillId="0" borderId="0" xfId="99" applyNumberFormat="1" applyFont="1">
      <alignment/>
      <protection/>
    </xf>
    <xf numFmtId="0" fontId="19" fillId="0" borderId="0" xfId="99" applyAlignment="1">
      <alignment horizontal="center"/>
      <protection/>
    </xf>
    <xf numFmtId="0" fontId="32" fillId="0" borderId="0" xfId="99" applyFont="1">
      <alignment/>
      <protection/>
    </xf>
    <xf numFmtId="1" fontId="32" fillId="0" borderId="0" xfId="99" applyNumberFormat="1" applyFont="1">
      <alignment/>
      <protection/>
    </xf>
    <xf numFmtId="0" fontId="28" fillId="0" borderId="0" xfId="99" applyFont="1">
      <alignment/>
      <protection/>
    </xf>
    <xf numFmtId="187" fontId="26" fillId="0" borderId="0" xfId="99" applyNumberFormat="1" applyFont="1" applyAlignment="1">
      <alignment horizontal="right"/>
      <protection/>
    </xf>
    <xf numFmtId="2" fontId="26" fillId="0" borderId="0" xfId="99" applyNumberFormat="1" applyFont="1">
      <alignment/>
      <protection/>
    </xf>
    <xf numFmtId="2" fontId="27" fillId="46" borderId="16" xfId="99" applyNumberFormat="1" applyFont="1" applyFill="1" applyBorder="1">
      <alignment/>
      <protection/>
    </xf>
    <xf numFmtId="2" fontId="26" fillId="52" borderId="16" xfId="99" applyNumberFormat="1" applyFont="1" applyFill="1" applyBorder="1">
      <alignment/>
      <protection/>
    </xf>
    <xf numFmtId="2" fontId="26" fillId="0" borderId="16" xfId="99" applyNumberFormat="1" applyFont="1" applyBorder="1">
      <alignment/>
      <protection/>
    </xf>
    <xf numFmtId="2" fontId="27" fillId="4" borderId="16" xfId="99" applyNumberFormat="1" applyFont="1" applyFill="1" applyBorder="1">
      <alignment/>
      <protection/>
    </xf>
    <xf numFmtId="2" fontId="27" fillId="46" borderId="16" xfId="99" applyNumberFormat="1" applyFont="1" applyFill="1" applyBorder="1">
      <alignment/>
      <protection/>
    </xf>
    <xf numFmtId="2" fontId="27" fillId="4" borderId="16" xfId="99" applyNumberFormat="1" applyFont="1" applyFill="1" applyBorder="1">
      <alignment/>
      <protection/>
    </xf>
    <xf numFmtId="2" fontId="27" fillId="46" borderId="16" xfId="99" applyNumberFormat="1" applyFont="1" applyFill="1" applyBorder="1" applyAlignment="1">
      <alignment horizontal="right" wrapText="1"/>
      <protection/>
    </xf>
    <xf numFmtId="2" fontId="27" fillId="4" borderId="16" xfId="99" applyNumberFormat="1" applyFont="1" applyFill="1" applyBorder="1" applyAlignment="1">
      <alignment/>
      <protection/>
    </xf>
    <xf numFmtId="2" fontId="27" fillId="4" borderId="16" xfId="99" applyNumberFormat="1" applyFont="1" applyFill="1" applyBorder="1" applyAlignment="1">
      <alignment horizontal="right"/>
      <protection/>
    </xf>
    <xf numFmtId="201" fontId="27" fillId="0" borderId="16" xfId="99" applyNumberFormat="1" applyFont="1" applyFill="1" applyBorder="1" applyAlignment="1">
      <alignment horizontal="right"/>
      <protection/>
    </xf>
    <xf numFmtId="201" fontId="27" fillId="53" borderId="16" xfId="99" applyNumberFormat="1" applyFont="1" applyFill="1" applyBorder="1" applyAlignment="1">
      <alignment horizontal="right"/>
      <protection/>
    </xf>
    <xf numFmtId="2" fontId="27" fillId="54" borderId="16" xfId="99" applyNumberFormat="1" applyFont="1" applyFill="1" applyBorder="1">
      <alignment/>
      <protection/>
    </xf>
    <xf numFmtId="2" fontId="27" fillId="12" borderId="16" xfId="99" applyNumberFormat="1" applyFont="1" applyFill="1" applyBorder="1">
      <alignment/>
      <protection/>
    </xf>
    <xf numFmtId="2" fontId="27" fillId="54" borderId="16" xfId="99" applyNumberFormat="1" applyFont="1" applyFill="1" applyBorder="1" applyAlignment="1">
      <alignment/>
      <protection/>
    </xf>
    <xf numFmtId="2" fontId="27" fillId="54" borderId="16" xfId="99" applyNumberFormat="1" applyFont="1" applyFill="1" applyBorder="1" applyAlignment="1">
      <alignment horizontal="right"/>
      <protection/>
    </xf>
    <xf numFmtId="187" fontId="27" fillId="46" borderId="16" xfId="99" applyNumberFormat="1" applyFont="1" applyFill="1" applyBorder="1" applyAlignment="1">
      <alignment horizontal="right" wrapText="1"/>
      <protection/>
    </xf>
    <xf numFmtId="2" fontId="26" fillId="54" borderId="16" xfId="99" applyNumberFormat="1" applyFont="1" applyFill="1" applyBorder="1" applyAlignment="1">
      <alignment/>
      <protection/>
    </xf>
    <xf numFmtId="187" fontId="27" fillId="0" borderId="0" xfId="99" applyNumberFormat="1" applyFont="1">
      <alignment/>
      <protection/>
    </xf>
    <xf numFmtId="187" fontId="29" fillId="0" borderId="0" xfId="99" applyNumberFormat="1" applyFont="1" applyAlignment="1">
      <alignment horizontal="center"/>
      <protection/>
    </xf>
    <xf numFmtId="187" fontId="27" fillId="0" borderId="16" xfId="99" applyNumberFormat="1" applyFont="1" applyBorder="1" applyAlignment="1">
      <alignment horizontal="center" vertical="center" wrapText="1"/>
      <protection/>
    </xf>
    <xf numFmtId="0" fontId="19" fillId="0" borderId="16" xfId="99" applyBorder="1" applyAlignment="1">
      <alignment/>
      <protection/>
    </xf>
    <xf numFmtId="187" fontId="26" fillId="0" borderId="16" xfId="99" applyNumberFormat="1" applyFont="1" applyBorder="1" applyAlignment="1">
      <alignment horizontal="center"/>
      <protection/>
    </xf>
    <xf numFmtId="187" fontId="26" fillId="0" borderId="14" xfId="99" applyNumberFormat="1" applyFont="1" applyBorder="1" applyAlignment="1">
      <alignment horizontal="center"/>
      <protection/>
    </xf>
    <xf numFmtId="187" fontId="26" fillId="0" borderId="15" xfId="99" applyNumberFormat="1" applyFont="1" applyBorder="1" applyAlignment="1">
      <alignment horizontal="center"/>
      <protection/>
    </xf>
    <xf numFmtId="187" fontId="26" fillId="0" borderId="19" xfId="99" applyNumberFormat="1" applyFont="1" applyBorder="1" applyAlignment="1">
      <alignment horizontal="center"/>
      <protection/>
    </xf>
    <xf numFmtId="187" fontId="27" fillId="52" borderId="20" xfId="99" applyNumberFormat="1" applyFont="1" applyFill="1" applyBorder="1" applyAlignment="1">
      <alignment horizontal="center" vertical="top" wrapText="1"/>
      <protection/>
    </xf>
    <xf numFmtId="187" fontId="27" fillId="52" borderId="17" xfId="99" applyNumberFormat="1" applyFont="1" applyFill="1" applyBorder="1" applyAlignment="1">
      <alignment horizontal="center" vertical="top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Q44"/>
  <sheetViews>
    <sheetView tabSelected="1" view="pageBreakPreview" zoomScale="82" zoomScaleSheetLayoutView="82" zoomScalePageLayoutView="0" workbookViewId="0" topLeftCell="A1">
      <pane xSplit="2" ySplit="11" topLeftCell="C3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5" sqref="B5"/>
    </sheetView>
  </sheetViews>
  <sheetFormatPr defaultColWidth="9.33203125" defaultRowHeight="18" customHeight="1"/>
  <cols>
    <col min="1" max="1" width="2.83203125" style="1" customWidth="1"/>
    <col min="2" max="2" width="84" style="1" customWidth="1"/>
    <col min="3" max="3" width="19.66015625" style="1" customWidth="1"/>
    <col min="4" max="4" width="16.66015625" style="1" customWidth="1"/>
    <col min="5" max="5" width="16.5" style="1" customWidth="1"/>
    <col min="6" max="6" width="18" style="1" customWidth="1"/>
    <col min="7" max="7" width="20.33203125" style="1" customWidth="1"/>
    <col min="8" max="8" width="18.83203125" style="1" customWidth="1"/>
    <col min="9" max="9" width="17.66015625" style="1" customWidth="1"/>
    <col min="10" max="10" width="20.16015625" style="1" customWidth="1"/>
    <col min="11" max="11" width="17" style="1" customWidth="1"/>
    <col min="12" max="16384" width="9.33203125" style="1" customWidth="1"/>
  </cols>
  <sheetData>
    <row r="1" spans="5:9" ht="18" customHeight="1">
      <c r="E1" s="2"/>
      <c r="I1" s="3" t="s">
        <v>49</v>
      </c>
    </row>
    <row r="2" ht="18" customHeight="1">
      <c r="I2" s="4" t="s">
        <v>1</v>
      </c>
    </row>
    <row r="3" ht="18" customHeight="1">
      <c r="I3" s="4"/>
    </row>
    <row r="4" spans="8:10" ht="18" customHeight="1">
      <c r="H4" s="4"/>
      <c r="I4" s="4"/>
      <c r="J4" s="4"/>
    </row>
    <row r="5" spans="9:10" ht="18" customHeight="1">
      <c r="I5" s="7"/>
      <c r="J5" s="6"/>
    </row>
    <row r="6" spans="2:11" ht="18" customHeight="1">
      <c r="B6" s="66" t="s">
        <v>3</v>
      </c>
      <c r="C6" s="66"/>
      <c r="D6" s="66"/>
      <c r="E6" s="66"/>
      <c r="F6" s="66"/>
      <c r="G6" s="66"/>
      <c r="H6" s="66"/>
      <c r="I6" s="66"/>
      <c r="J6" s="66"/>
      <c r="K6" s="66"/>
    </row>
    <row r="7" spans="2:11" ht="18" customHeight="1">
      <c r="B7" s="66" t="s">
        <v>47</v>
      </c>
      <c r="C7" s="66"/>
      <c r="D7" s="66"/>
      <c r="E7" s="66"/>
      <c r="F7" s="66"/>
      <c r="G7" s="66"/>
      <c r="H7" s="66"/>
      <c r="I7" s="66"/>
      <c r="J7" s="66"/>
      <c r="K7" s="66"/>
    </row>
    <row r="8" ht="18" customHeight="1">
      <c r="B8" s="65" t="s">
        <v>42</v>
      </c>
    </row>
    <row r="9" spans="2:11" ht="18" customHeight="1">
      <c r="B9" s="67" t="s">
        <v>4</v>
      </c>
      <c r="C9" s="69" t="s">
        <v>5</v>
      </c>
      <c r="D9" s="69"/>
      <c r="E9" s="69"/>
      <c r="F9" s="70" t="s">
        <v>6</v>
      </c>
      <c r="G9" s="71"/>
      <c r="H9" s="71"/>
      <c r="I9" s="70" t="s">
        <v>2</v>
      </c>
      <c r="J9" s="71"/>
      <c r="K9" s="72"/>
    </row>
    <row r="10" spans="2:11" ht="29.25" customHeight="1">
      <c r="B10" s="68"/>
      <c r="C10" s="10" t="s">
        <v>7</v>
      </c>
      <c r="D10" s="10" t="s">
        <v>8</v>
      </c>
      <c r="E10" s="10" t="s">
        <v>9</v>
      </c>
      <c r="F10" s="10" t="s">
        <v>7</v>
      </c>
      <c r="G10" s="10" t="s">
        <v>8</v>
      </c>
      <c r="H10" s="10" t="s">
        <v>9</v>
      </c>
      <c r="I10" s="11" t="s">
        <v>7</v>
      </c>
      <c r="J10" s="11" t="s">
        <v>8</v>
      </c>
      <c r="K10" s="11" t="s">
        <v>9</v>
      </c>
    </row>
    <row r="11" spans="2:11" ht="18" customHeight="1">
      <c r="B11" s="68"/>
      <c r="C11" s="12" t="s">
        <v>10</v>
      </c>
      <c r="D11" s="12" t="s">
        <v>11</v>
      </c>
      <c r="E11" s="12" t="s">
        <v>12</v>
      </c>
      <c r="F11" s="12" t="s">
        <v>10</v>
      </c>
      <c r="G11" s="12" t="s">
        <v>11</v>
      </c>
      <c r="H11" s="12" t="s">
        <v>12</v>
      </c>
      <c r="I11" s="12" t="s">
        <v>10</v>
      </c>
      <c r="J11" s="12" t="s">
        <v>11</v>
      </c>
      <c r="K11" s="12" t="s">
        <v>12</v>
      </c>
    </row>
    <row r="12" spans="2:11" s="15" customFormat="1" ht="18" customHeight="1">
      <c r="B12" s="13">
        <v>1</v>
      </c>
      <c r="C12" s="14">
        <v>2</v>
      </c>
      <c r="D12" s="14">
        <v>3</v>
      </c>
      <c r="E12" s="14">
        <v>4</v>
      </c>
      <c r="F12" s="13">
        <v>6</v>
      </c>
      <c r="G12" s="13">
        <v>7</v>
      </c>
      <c r="H12" s="13">
        <v>8</v>
      </c>
      <c r="I12" s="13">
        <v>10</v>
      </c>
      <c r="J12" s="13">
        <v>11</v>
      </c>
      <c r="K12" s="13">
        <v>12</v>
      </c>
    </row>
    <row r="13" spans="2:11" ht="18" customHeight="1">
      <c r="B13" s="16" t="s">
        <v>13</v>
      </c>
      <c r="C13" s="17">
        <f aca="true" t="shared" si="0" ref="C13:K13">C16</f>
        <v>0</v>
      </c>
      <c r="D13" s="17">
        <f t="shared" si="0"/>
        <v>13.333</v>
      </c>
      <c r="E13" s="17">
        <f t="shared" si="0"/>
        <v>3.625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0</v>
      </c>
      <c r="J13" s="17">
        <f t="shared" si="0"/>
        <v>13.333</v>
      </c>
      <c r="K13" s="17">
        <f t="shared" si="0"/>
        <v>3.625</v>
      </c>
    </row>
    <row r="14" spans="2:11" ht="18" customHeight="1">
      <c r="B14" s="18" t="s">
        <v>32</v>
      </c>
      <c r="C14" s="19">
        <v>0</v>
      </c>
      <c r="D14" s="19">
        <v>5.333</v>
      </c>
      <c r="E14" s="19">
        <v>1</v>
      </c>
      <c r="F14" s="19">
        <v>0</v>
      </c>
      <c r="G14" s="19">
        <v>0</v>
      </c>
      <c r="H14" s="19">
        <v>0</v>
      </c>
      <c r="I14" s="19">
        <f>C14+F14</f>
        <v>0</v>
      </c>
      <c r="J14" s="19">
        <f>D14+G14</f>
        <v>5.333</v>
      </c>
      <c r="K14" s="19">
        <f>E14+H14</f>
        <v>1</v>
      </c>
    </row>
    <row r="15" spans="2:11" ht="18" customHeight="1">
      <c r="B15" s="18" t="s">
        <v>33</v>
      </c>
      <c r="C15" s="19">
        <v>0</v>
      </c>
      <c r="D15" s="19">
        <v>8</v>
      </c>
      <c r="E15" s="19">
        <v>2.625</v>
      </c>
      <c r="F15" s="19">
        <v>0</v>
      </c>
      <c r="G15" s="19">
        <v>0</v>
      </c>
      <c r="H15" s="19">
        <v>0</v>
      </c>
      <c r="I15" s="19">
        <v>0</v>
      </c>
      <c r="J15" s="19">
        <f>D15+G15</f>
        <v>8</v>
      </c>
      <c r="K15" s="19">
        <f>E15+H15</f>
        <v>2.625</v>
      </c>
    </row>
    <row r="16" spans="2:11" ht="18" customHeight="1">
      <c r="B16" s="20" t="s">
        <v>35</v>
      </c>
      <c r="C16" s="21">
        <f>C14</f>
        <v>0</v>
      </c>
      <c r="D16" s="21">
        <f>D14+D15</f>
        <v>13.333</v>
      </c>
      <c r="E16" s="21">
        <f aca="true" t="shared" si="1" ref="E16:K16">E14+E15</f>
        <v>3.625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1">
        <f t="shared" si="1"/>
        <v>0</v>
      </c>
      <c r="J16" s="21">
        <f t="shared" si="1"/>
        <v>13.333</v>
      </c>
      <c r="K16" s="21">
        <f t="shared" si="1"/>
        <v>3.625</v>
      </c>
    </row>
    <row r="17" spans="2:11" s="2" customFormat="1" ht="18.75" customHeight="1">
      <c r="B17" s="22" t="s">
        <v>22</v>
      </c>
      <c r="C17" s="17">
        <f aca="true" t="shared" si="2" ref="C17:K17">C20</f>
        <v>96.0742</v>
      </c>
      <c r="D17" s="17">
        <f>D18+D19</f>
        <v>19.9785</v>
      </c>
      <c r="E17" s="17">
        <f>E18</f>
        <v>0</v>
      </c>
      <c r="F17" s="17">
        <f t="shared" si="2"/>
        <v>0</v>
      </c>
      <c r="G17" s="17">
        <f t="shared" si="2"/>
        <v>0</v>
      </c>
      <c r="H17" s="17">
        <f t="shared" si="2"/>
        <v>0</v>
      </c>
      <c r="I17" s="17">
        <f t="shared" si="2"/>
        <v>96.0742</v>
      </c>
      <c r="J17" s="17">
        <f t="shared" si="2"/>
        <v>19.9785</v>
      </c>
      <c r="K17" s="17">
        <f t="shared" si="2"/>
        <v>0</v>
      </c>
    </row>
    <row r="18" spans="2:11" ht="17.25" customHeight="1">
      <c r="B18" s="24" t="s">
        <v>23</v>
      </c>
      <c r="C18" s="19">
        <v>96.0742</v>
      </c>
      <c r="D18" s="19">
        <v>19.9785</v>
      </c>
      <c r="E18" s="19">
        <v>0</v>
      </c>
      <c r="F18" s="19">
        <v>0</v>
      </c>
      <c r="G18" s="19">
        <v>0</v>
      </c>
      <c r="H18" s="19">
        <v>0</v>
      </c>
      <c r="I18" s="19">
        <f aca="true" t="shared" si="3" ref="I18:K34">C18+F18</f>
        <v>96.0742</v>
      </c>
      <c r="J18" s="19">
        <f t="shared" si="3"/>
        <v>19.9785</v>
      </c>
      <c r="K18" s="19">
        <f t="shared" si="3"/>
        <v>0</v>
      </c>
    </row>
    <row r="19" spans="2:11" ht="17.25" customHeight="1">
      <c r="B19" s="24" t="s">
        <v>43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f t="shared" si="3"/>
        <v>0</v>
      </c>
      <c r="K19" s="19">
        <v>0</v>
      </c>
    </row>
    <row r="20" spans="2:11" ht="15" customHeight="1">
      <c r="B20" s="20" t="s">
        <v>36</v>
      </c>
      <c r="C20" s="23">
        <f>SUM(C18:C18)</f>
        <v>96.0742</v>
      </c>
      <c r="D20" s="23">
        <f>SUM(D18:D19)</f>
        <v>19.9785</v>
      </c>
      <c r="E20" s="23">
        <f>SUM(E18:E18)</f>
        <v>0</v>
      </c>
      <c r="F20" s="23">
        <f>SUM(F22:F22)</f>
        <v>0</v>
      </c>
      <c r="G20" s="23">
        <f>SUM(G18:G18)</f>
        <v>0</v>
      </c>
      <c r="H20" s="23">
        <f>SUM(H18:H18)</f>
        <v>0</v>
      </c>
      <c r="I20" s="23">
        <f t="shared" si="3"/>
        <v>96.0742</v>
      </c>
      <c r="J20" s="23">
        <f t="shared" si="3"/>
        <v>19.9785</v>
      </c>
      <c r="K20" s="23">
        <f t="shared" si="3"/>
        <v>0</v>
      </c>
    </row>
    <row r="21" spans="2:11" ht="18" customHeight="1">
      <c r="B21" s="22" t="s">
        <v>14</v>
      </c>
      <c r="C21" s="25">
        <f>C24</f>
        <v>0</v>
      </c>
      <c r="D21" s="25">
        <f>D23+D22</f>
        <v>21.736</v>
      </c>
      <c r="E21" s="25">
        <f>E22+E23</f>
        <v>12.819</v>
      </c>
      <c r="F21" s="25">
        <f>F24</f>
        <v>0</v>
      </c>
      <c r="G21" s="25">
        <f>G24</f>
        <v>0</v>
      </c>
      <c r="H21" s="25">
        <f>H31</f>
        <v>0</v>
      </c>
      <c r="I21" s="25">
        <f t="shared" si="3"/>
        <v>0</v>
      </c>
      <c r="J21" s="25">
        <f t="shared" si="3"/>
        <v>21.736</v>
      </c>
      <c r="K21" s="25">
        <f t="shared" si="3"/>
        <v>12.819</v>
      </c>
    </row>
    <row r="22" spans="2:11" ht="17.25" customHeight="1">
      <c r="B22" s="24" t="s">
        <v>24</v>
      </c>
      <c r="C22" s="19">
        <v>0</v>
      </c>
      <c r="D22" s="19">
        <v>14.23</v>
      </c>
      <c r="E22" s="19">
        <v>9.81</v>
      </c>
      <c r="F22" s="25">
        <f>F25</f>
        <v>0</v>
      </c>
      <c r="G22" s="19">
        <v>0</v>
      </c>
      <c r="H22" s="19">
        <v>0</v>
      </c>
      <c r="I22" s="19">
        <f t="shared" si="3"/>
        <v>0</v>
      </c>
      <c r="J22" s="19">
        <f t="shared" si="3"/>
        <v>14.23</v>
      </c>
      <c r="K22" s="19">
        <f t="shared" si="3"/>
        <v>9.81</v>
      </c>
    </row>
    <row r="23" spans="2:11" ht="17.25" customHeight="1">
      <c r="B23" s="24" t="s">
        <v>31</v>
      </c>
      <c r="C23" s="19">
        <v>0</v>
      </c>
      <c r="D23" s="19">
        <v>7.506</v>
      </c>
      <c r="E23" s="19">
        <v>3.009</v>
      </c>
      <c r="F23" s="25">
        <f>F26</f>
        <v>0</v>
      </c>
      <c r="G23" s="19">
        <v>0</v>
      </c>
      <c r="H23" s="19">
        <v>0</v>
      </c>
      <c r="I23" s="19">
        <f t="shared" si="3"/>
        <v>0</v>
      </c>
      <c r="J23" s="19">
        <f t="shared" si="3"/>
        <v>7.506</v>
      </c>
      <c r="K23" s="19">
        <f t="shared" si="3"/>
        <v>3.009</v>
      </c>
    </row>
    <row r="24" spans="2:11" ht="18" customHeight="1">
      <c r="B24" s="20" t="s">
        <v>15</v>
      </c>
      <c r="C24" s="26">
        <f>SUM(C22:C22)</f>
        <v>0</v>
      </c>
      <c r="D24" s="26">
        <f>D22+D23</f>
        <v>21.736</v>
      </c>
      <c r="E24" s="26">
        <f>E22</f>
        <v>9.81</v>
      </c>
      <c r="F24" s="26">
        <f>F22</f>
        <v>0</v>
      </c>
      <c r="G24" s="26">
        <f>SUM(G22:G22)</f>
        <v>0</v>
      </c>
      <c r="H24" s="26">
        <f>SUM(H22:H22)</f>
        <v>0</v>
      </c>
      <c r="I24" s="27">
        <f t="shared" si="3"/>
        <v>0</v>
      </c>
      <c r="J24" s="27">
        <f t="shared" si="3"/>
        <v>21.736</v>
      </c>
      <c r="K24" s="27">
        <f t="shared" si="3"/>
        <v>9.81</v>
      </c>
    </row>
    <row r="25" spans="2:11" ht="18" customHeight="1">
      <c r="B25" s="22" t="s">
        <v>16</v>
      </c>
      <c r="C25" s="25">
        <v>0</v>
      </c>
      <c r="D25" s="25">
        <f>SUM(D26:D28)</f>
        <v>20</v>
      </c>
      <c r="E25" s="25">
        <f>SUM(E26:E28)</f>
        <v>7.8156</v>
      </c>
      <c r="F25" s="25">
        <f>SUM(F26:F28)</f>
        <v>0</v>
      </c>
      <c r="G25" s="25">
        <v>0</v>
      </c>
      <c r="H25" s="25">
        <v>0</v>
      </c>
      <c r="I25" s="25">
        <v>0</v>
      </c>
      <c r="J25" s="58">
        <f t="shared" si="3"/>
        <v>20</v>
      </c>
      <c r="K25" s="58">
        <f t="shared" si="3"/>
        <v>7.8156</v>
      </c>
    </row>
    <row r="26" spans="2:11" ht="18" customHeight="1">
      <c r="B26" s="28" t="s">
        <v>25</v>
      </c>
      <c r="C26" s="19">
        <v>0</v>
      </c>
      <c r="D26" s="19">
        <v>17.225</v>
      </c>
      <c r="E26" s="19">
        <v>7.8156</v>
      </c>
      <c r="F26" s="19">
        <v>0</v>
      </c>
      <c r="G26" s="19">
        <v>0</v>
      </c>
      <c r="H26" s="19">
        <v>0</v>
      </c>
      <c r="I26" s="19">
        <v>0</v>
      </c>
      <c r="J26" s="57">
        <f t="shared" si="3"/>
        <v>17.225</v>
      </c>
      <c r="K26" s="57">
        <f t="shared" si="3"/>
        <v>7.8156</v>
      </c>
    </row>
    <row r="27" spans="2:11" ht="18" customHeight="1">
      <c r="B27" s="24" t="s">
        <v>27</v>
      </c>
      <c r="C27" s="19">
        <v>0</v>
      </c>
      <c r="D27" s="19">
        <v>1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57">
        <f t="shared" si="3"/>
        <v>1</v>
      </c>
      <c r="K27" s="57">
        <f t="shared" si="3"/>
        <v>0</v>
      </c>
    </row>
    <row r="28" spans="2:11" ht="18" customHeight="1">
      <c r="B28" s="24" t="s">
        <v>26</v>
      </c>
      <c r="C28" s="19">
        <v>0</v>
      </c>
      <c r="D28" s="19">
        <v>1.775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57">
        <f t="shared" si="3"/>
        <v>1.775</v>
      </c>
      <c r="K28" s="57">
        <f t="shared" si="3"/>
        <v>0</v>
      </c>
    </row>
    <row r="29" spans="2:11" s="2" customFormat="1" ht="18" customHeight="1">
      <c r="B29" s="20" t="s">
        <v>37</v>
      </c>
      <c r="C29" s="21">
        <v>0</v>
      </c>
      <c r="D29" s="21">
        <f>SUM(D26+D27+D28)</f>
        <v>20</v>
      </c>
      <c r="E29" s="21">
        <f>SUM(E26+E27+E28)</f>
        <v>7.8156</v>
      </c>
      <c r="F29" s="21">
        <f>SUM(F26+F27+F28)</f>
        <v>0</v>
      </c>
      <c r="G29" s="21">
        <v>0</v>
      </c>
      <c r="H29" s="21">
        <v>0</v>
      </c>
      <c r="I29" s="21">
        <v>0</v>
      </c>
      <c r="J29" s="27">
        <f t="shared" si="3"/>
        <v>20</v>
      </c>
      <c r="K29" s="27">
        <f t="shared" si="3"/>
        <v>7.8156</v>
      </c>
    </row>
    <row r="30" spans="2:11" s="2" customFormat="1" ht="18" customHeight="1">
      <c r="B30" s="22" t="s">
        <v>17</v>
      </c>
      <c r="C30" s="25">
        <v>0</v>
      </c>
      <c r="D30" s="25">
        <f>SUM(D31+D32)</f>
        <v>0.5</v>
      </c>
      <c r="E30" s="25">
        <f>SUM(E31+E32)</f>
        <v>1.7462</v>
      </c>
      <c r="F30" s="25">
        <f>SUM(F31+F32)</f>
        <v>0</v>
      </c>
      <c r="G30" s="25">
        <v>0</v>
      </c>
      <c r="H30" s="25">
        <v>0</v>
      </c>
      <c r="I30" s="25">
        <v>0</v>
      </c>
      <c r="J30" s="58">
        <f t="shared" si="3"/>
        <v>0.5</v>
      </c>
      <c r="K30" s="58">
        <f t="shared" si="3"/>
        <v>1.7462</v>
      </c>
    </row>
    <row r="31" spans="2:11" ht="19.5" customHeight="1">
      <c r="B31" s="29" t="s">
        <v>28</v>
      </c>
      <c r="C31" s="19">
        <v>0</v>
      </c>
      <c r="D31" s="19">
        <v>0.1</v>
      </c>
      <c r="E31" s="19">
        <v>1.7462</v>
      </c>
      <c r="F31" s="19">
        <v>0</v>
      </c>
      <c r="G31" s="19">
        <v>0</v>
      </c>
      <c r="H31" s="19">
        <v>0</v>
      </c>
      <c r="I31" s="19">
        <v>0</v>
      </c>
      <c r="J31" s="57">
        <f t="shared" si="3"/>
        <v>0.1</v>
      </c>
      <c r="K31" s="57">
        <f t="shared" si="3"/>
        <v>1.7462</v>
      </c>
    </row>
    <row r="32" spans="2:11" ht="17.25" customHeight="1">
      <c r="B32" s="18" t="s">
        <v>29</v>
      </c>
      <c r="C32" s="19">
        <v>0</v>
      </c>
      <c r="D32" s="19">
        <v>0.4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57">
        <f t="shared" si="3"/>
        <v>0.4</v>
      </c>
      <c r="K32" s="57">
        <f t="shared" si="3"/>
        <v>0</v>
      </c>
    </row>
    <row r="33" spans="2:11" s="2" customFormat="1" ht="18" customHeight="1">
      <c r="B33" s="20" t="s">
        <v>38</v>
      </c>
      <c r="C33" s="23">
        <v>0</v>
      </c>
      <c r="D33" s="23">
        <f>SUM(D31+D32)</f>
        <v>0.5</v>
      </c>
      <c r="E33" s="23">
        <f>SUM(E31+E32)</f>
        <v>1.7462</v>
      </c>
      <c r="F33" s="23">
        <v>0</v>
      </c>
      <c r="G33" s="23">
        <v>0</v>
      </c>
      <c r="H33" s="23">
        <v>0</v>
      </c>
      <c r="I33" s="23">
        <v>0</v>
      </c>
      <c r="J33" s="27">
        <f t="shared" si="3"/>
        <v>0.5</v>
      </c>
      <c r="K33" s="27">
        <f t="shared" si="3"/>
        <v>1.7462</v>
      </c>
    </row>
    <row r="34" spans="2:11" s="2" customFormat="1" ht="18" customHeight="1">
      <c r="B34" s="20" t="s">
        <v>34</v>
      </c>
      <c r="C34" s="23">
        <v>0</v>
      </c>
      <c r="D34" s="23">
        <v>39.6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7">
        <f>D34</f>
        <v>39.6</v>
      </c>
      <c r="K34" s="27">
        <f t="shared" si="3"/>
        <v>0</v>
      </c>
    </row>
    <row r="35" spans="2:11" s="31" customFormat="1" ht="18" customHeight="1">
      <c r="B35" s="16" t="s">
        <v>18</v>
      </c>
      <c r="C35" s="30">
        <f aca="true" t="shared" si="4" ref="C35:K35">SUM(C13+C17+C21+C25+C30)</f>
        <v>96.0742</v>
      </c>
      <c r="D35" s="30">
        <f t="shared" si="4"/>
        <v>75.5475</v>
      </c>
      <c r="E35" s="30">
        <f t="shared" si="4"/>
        <v>26.0058</v>
      </c>
      <c r="F35" s="30">
        <f t="shared" si="4"/>
        <v>0</v>
      </c>
      <c r="G35" s="30">
        <f t="shared" si="4"/>
        <v>0</v>
      </c>
      <c r="H35" s="30">
        <f t="shared" si="4"/>
        <v>0</v>
      </c>
      <c r="I35" s="30">
        <f t="shared" si="4"/>
        <v>96.0742</v>
      </c>
      <c r="J35" s="30">
        <f t="shared" si="4"/>
        <v>75.5475</v>
      </c>
      <c r="K35" s="30">
        <f t="shared" si="4"/>
        <v>26.0058</v>
      </c>
    </row>
    <row r="36" spans="2:11" s="31" customFormat="1" ht="18" customHeight="1">
      <c r="B36" s="32"/>
      <c r="C36" s="33"/>
      <c r="D36" s="33"/>
      <c r="E36" s="33"/>
      <c r="F36" s="33"/>
      <c r="G36" s="33"/>
      <c r="H36" s="33"/>
      <c r="I36" s="34"/>
      <c r="J36" s="34"/>
      <c r="K36" s="34"/>
    </row>
    <row r="37" spans="3:43" s="35" customFormat="1" ht="18" customHeight="1">
      <c r="C37" s="36"/>
      <c r="D37" s="36"/>
      <c r="E37" s="36"/>
      <c r="F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7"/>
      <c r="W37" s="37"/>
      <c r="X37" s="37"/>
      <c r="Y37" s="37"/>
      <c r="Z37" s="37"/>
      <c r="AA37" s="37"/>
      <c r="AB37" s="37"/>
      <c r="AC37" s="37"/>
      <c r="AD37" s="38"/>
      <c r="AE37" s="38"/>
      <c r="AF37" s="38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2:43" s="35" customFormat="1" ht="18" customHeight="1">
      <c r="B38" s="39"/>
      <c r="C38" s="39"/>
      <c r="D38" s="40"/>
      <c r="E38" s="41"/>
      <c r="F38" s="42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</row>
    <row r="39" spans="2:43" s="35" customFormat="1" ht="18" customHeight="1">
      <c r="B39" s="43"/>
      <c r="C39" s="44"/>
      <c r="D39" s="43"/>
      <c r="E39" s="41"/>
      <c r="F39" s="42"/>
      <c r="G39" s="44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</row>
    <row r="40" spans="2:43" s="35" customFormat="1" ht="18" customHeight="1">
      <c r="B40" s="36" t="s">
        <v>46</v>
      </c>
      <c r="C40" s="39"/>
      <c r="D40" s="39"/>
      <c r="E40" s="39"/>
      <c r="F40" s="45"/>
      <c r="G40" s="36" t="s">
        <v>45</v>
      </c>
      <c r="H40" s="36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</row>
    <row r="41" s="35" customFormat="1" ht="18" customHeight="1"/>
    <row r="43" spans="2:5" ht="18" customHeight="1">
      <c r="B43" s="46" t="s">
        <v>30</v>
      </c>
      <c r="C43" s="47">
        <v>2154.7</v>
      </c>
      <c r="D43" s="47">
        <v>2.3639</v>
      </c>
      <c r="E43" s="47">
        <v>9679.24</v>
      </c>
    </row>
    <row r="44" ht="18" customHeight="1">
      <c r="B44" s="46"/>
    </row>
  </sheetData>
  <sheetProtection/>
  <mergeCells count="6">
    <mergeCell ref="B6:K6"/>
    <mergeCell ref="B7:K7"/>
    <mergeCell ref="B9:B11"/>
    <mergeCell ref="C9:E9"/>
    <mergeCell ref="F9:H9"/>
    <mergeCell ref="I9:K9"/>
  </mergeCells>
  <printOptions/>
  <pageMargins left="0.52" right="0.17" top="0.2" bottom="0.2" header="0.2" footer="0.15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AT43"/>
  <sheetViews>
    <sheetView view="pageBreakPreview" zoomScale="78" zoomScaleSheetLayoutView="78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1" sqref="K1"/>
    </sheetView>
  </sheetViews>
  <sheetFormatPr defaultColWidth="9.33203125" defaultRowHeight="18" customHeight="1"/>
  <cols>
    <col min="1" max="1" width="2.83203125" style="1" customWidth="1"/>
    <col min="2" max="2" width="84" style="1" customWidth="1"/>
    <col min="3" max="3" width="17.83203125" style="1" customWidth="1"/>
    <col min="4" max="4" width="16.66015625" style="1" customWidth="1"/>
    <col min="5" max="5" width="16.5" style="1" customWidth="1"/>
    <col min="6" max="6" width="17.5" style="1" customWidth="1"/>
    <col min="7" max="7" width="17" style="1" customWidth="1"/>
    <col min="8" max="8" width="16.66015625" style="1" customWidth="1"/>
    <col min="9" max="9" width="18.83203125" style="1" customWidth="1"/>
    <col min="10" max="10" width="16.33203125" style="1" customWidth="1"/>
    <col min="11" max="11" width="18.66015625" style="1" customWidth="1"/>
    <col min="12" max="12" width="17.33203125" style="1" customWidth="1"/>
    <col min="13" max="13" width="17" style="1" customWidth="1"/>
    <col min="14" max="14" width="17.83203125" style="1" customWidth="1"/>
    <col min="15" max="16384" width="9.33203125" style="1" customWidth="1"/>
  </cols>
  <sheetData>
    <row r="1" spans="5:11" ht="18" customHeight="1">
      <c r="E1" s="2"/>
      <c r="F1" s="2"/>
      <c r="K1" s="3" t="s">
        <v>48</v>
      </c>
    </row>
    <row r="2" ht="18" customHeight="1">
      <c r="K2" s="4" t="s">
        <v>1</v>
      </c>
    </row>
    <row r="3" spans="11:12" ht="18" customHeight="1">
      <c r="K3" s="5"/>
      <c r="L3" s="6"/>
    </row>
    <row r="4" spans="11:12" ht="18" customHeight="1">
      <c r="K4" s="4"/>
      <c r="L4" s="6"/>
    </row>
    <row r="5" spans="2:13" ht="18" customHeight="1">
      <c r="B5" s="66" t="s">
        <v>3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2:13" ht="18" customHeight="1">
      <c r="B6" s="66" t="s">
        <v>47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ht="18" customHeight="1">
      <c r="B7" s="1" t="s">
        <v>41</v>
      </c>
    </row>
    <row r="8" spans="2:14" ht="18" customHeight="1">
      <c r="B8" s="67" t="s">
        <v>4</v>
      </c>
      <c r="C8" s="69" t="s">
        <v>5</v>
      </c>
      <c r="D8" s="69"/>
      <c r="E8" s="69"/>
      <c r="F8" s="8"/>
      <c r="G8" s="70" t="s">
        <v>6</v>
      </c>
      <c r="H8" s="71"/>
      <c r="I8" s="71"/>
      <c r="J8" s="9"/>
      <c r="K8" s="70" t="s">
        <v>2</v>
      </c>
      <c r="L8" s="71"/>
      <c r="M8" s="71"/>
      <c r="N8" s="72"/>
    </row>
    <row r="9" spans="2:14" ht="29.25" customHeight="1">
      <c r="B9" s="68"/>
      <c r="C9" s="10" t="s">
        <v>7</v>
      </c>
      <c r="D9" s="10" t="s">
        <v>8</v>
      </c>
      <c r="E9" s="10" t="s">
        <v>9</v>
      </c>
      <c r="F9" s="73" t="s">
        <v>0</v>
      </c>
      <c r="G9" s="10" t="s">
        <v>7</v>
      </c>
      <c r="H9" s="10" t="s">
        <v>8</v>
      </c>
      <c r="I9" s="10" t="s">
        <v>9</v>
      </c>
      <c r="J9" s="73" t="s">
        <v>0</v>
      </c>
      <c r="K9" s="11" t="s">
        <v>7</v>
      </c>
      <c r="L9" s="11" t="s">
        <v>8</v>
      </c>
      <c r="M9" s="11" t="s">
        <v>9</v>
      </c>
      <c r="N9" s="73" t="s">
        <v>0</v>
      </c>
    </row>
    <row r="10" spans="2:14" ht="18" customHeight="1">
      <c r="B10" s="68"/>
      <c r="C10" s="12" t="s">
        <v>21</v>
      </c>
      <c r="D10" s="12" t="s">
        <v>21</v>
      </c>
      <c r="E10" s="12" t="s">
        <v>21</v>
      </c>
      <c r="F10" s="74"/>
      <c r="G10" s="12" t="s">
        <v>21</v>
      </c>
      <c r="H10" s="12" t="s">
        <v>21</v>
      </c>
      <c r="I10" s="12" t="s">
        <v>21</v>
      </c>
      <c r="J10" s="74"/>
      <c r="K10" s="12" t="s">
        <v>21</v>
      </c>
      <c r="L10" s="12" t="s">
        <v>21</v>
      </c>
      <c r="M10" s="12" t="s">
        <v>21</v>
      </c>
      <c r="N10" s="74"/>
    </row>
    <row r="11" spans="2:14" s="15" customFormat="1" ht="18" customHeight="1">
      <c r="B11" s="13">
        <v>1</v>
      </c>
      <c r="C11" s="14">
        <v>2</v>
      </c>
      <c r="D11" s="14">
        <v>3</v>
      </c>
      <c r="E11" s="14">
        <v>4</v>
      </c>
      <c r="F11" s="14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</row>
    <row r="12" spans="2:14" ht="18" customHeight="1">
      <c r="B12" s="16" t="s">
        <v>13</v>
      </c>
      <c r="C12" s="48">
        <f>C15</f>
        <v>0</v>
      </c>
      <c r="D12" s="48">
        <f>D13+D14</f>
        <v>80000</v>
      </c>
      <c r="E12" s="48">
        <f>E13+E14</f>
        <v>60000</v>
      </c>
      <c r="F12" s="48">
        <f aca="true" t="shared" si="0" ref="F12:N12">F15</f>
        <v>140000</v>
      </c>
      <c r="G12" s="48">
        <f t="shared" si="0"/>
        <v>0</v>
      </c>
      <c r="H12" s="48">
        <f t="shared" si="0"/>
        <v>0</v>
      </c>
      <c r="I12" s="48">
        <f t="shared" si="0"/>
        <v>0</v>
      </c>
      <c r="J12" s="48">
        <f t="shared" si="0"/>
        <v>0</v>
      </c>
      <c r="K12" s="48">
        <f t="shared" si="0"/>
        <v>0</v>
      </c>
      <c r="L12" s="48">
        <f t="shared" si="0"/>
        <v>80000</v>
      </c>
      <c r="M12" s="48">
        <f t="shared" si="0"/>
        <v>60000</v>
      </c>
      <c r="N12" s="48">
        <f t="shared" si="0"/>
        <v>140000</v>
      </c>
    </row>
    <row r="13" spans="2:14" ht="18" customHeight="1">
      <c r="B13" s="18" t="s">
        <v>32</v>
      </c>
      <c r="C13" s="49">
        <v>0</v>
      </c>
      <c r="D13" s="49">
        <v>32000</v>
      </c>
      <c r="E13" s="49">
        <v>16556.25</v>
      </c>
      <c r="F13" s="49">
        <f>SUM(C13:E13)</f>
        <v>48556.25</v>
      </c>
      <c r="G13" s="49">
        <v>0</v>
      </c>
      <c r="H13" s="49">
        <v>0</v>
      </c>
      <c r="I13" s="49">
        <v>0</v>
      </c>
      <c r="J13" s="49">
        <f>SUM(G13:I13)</f>
        <v>0</v>
      </c>
      <c r="K13" s="49">
        <f>C13+G13</f>
        <v>0</v>
      </c>
      <c r="L13" s="49">
        <f>D13+H13</f>
        <v>32000</v>
      </c>
      <c r="M13" s="49">
        <f>E13+I13</f>
        <v>16556.25</v>
      </c>
      <c r="N13" s="50">
        <f>SUM(K13:M13)</f>
        <v>48556.25</v>
      </c>
    </row>
    <row r="14" spans="2:14" ht="18" customHeight="1">
      <c r="B14" s="18" t="s">
        <v>33</v>
      </c>
      <c r="C14" s="49">
        <v>0</v>
      </c>
      <c r="D14" s="49">
        <v>48000</v>
      </c>
      <c r="E14" s="49">
        <v>43443.75</v>
      </c>
      <c r="F14" s="49">
        <f>SUM(C14:E14)</f>
        <v>91443.75</v>
      </c>
      <c r="G14" s="49"/>
      <c r="H14" s="49"/>
      <c r="I14" s="49"/>
      <c r="J14" s="49"/>
      <c r="K14" s="49"/>
      <c r="L14" s="49">
        <f>D14</f>
        <v>48000</v>
      </c>
      <c r="M14" s="49">
        <f>E14</f>
        <v>43443.75</v>
      </c>
      <c r="N14" s="50">
        <f>SUM(K14:M14)</f>
        <v>91443.75</v>
      </c>
    </row>
    <row r="15" spans="2:14" ht="18" customHeight="1">
      <c r="B15" s="20" t="s">
        <v>35</v>
      </c>
      <c r="C15" s="51">
        <f aca="true" t="shared" si="1" ref="C15:I15">C13</f>
        <v>0</v>
      </c>
      <c r="D15" s="51">
        <f>D13+D14</f>
        <v>80000</v>
      </c>
      <c r="E15" s="51">
        <f>E14+E13</f>
        <v>60000</v>
      </c>
      <c r="F15" s="51">
        <f>SUM(C15:E15)</f>
        <v>140000</v>
      </c>
      <c r="G15" s="51">
        <f t="shared" si="1"/>
        <v>0</v>
      </c>
      <c r="H15" s="51">
        <f t="shared" si="1"/>
        <v>0</v>
      </c>
      <c r="I15" s="51">
        <f t="shared" si="1"/>
        <v>0</v>
      </c>
      <c r="J15" s="51">
        <f>SUM(G15:I15)</f>
        <v>0</v>
      </c>
      <c r="K15" s="51">
        <f>K13</f>
        <v>0</v>
      </c>
      <c r="L15" s="51">
        <f>L13+L14</f>
        <v>80000</v>
      </c>
      <c r="M15" s="51">
        <f>M13+M14</f>
        <v>60000</v>
      </c>
      <c r="N15" s="51">
        <f>SUM(K15:M15)</f>
        <v>140000</v>
      </c>
    </row>
    <row r="16" spans="2:14" s="2" customFormat="1" ht="18" customHeight="1">
      <c r="B16" s="22" t="s">
        <v>22</v>
      </c>
      <c r="C16" s="52">
        <f>C17</f>
        <v>500000</v>
      </c>
      <c r="D16" s="52">
        <f aca="true" t="shared" si="2" ref="D16:I16">D17</f>
        <v>119871</v>
      </c>
      <c r="E16" s="52">
        <f t="shared" si="2"/>
        <v>0</v>
      </c>
      <c r="F16" s="52">
        <f t="shared" si="2"/>
        <v>619871</v>
      </c>
      <c r="G16" s="52">
        <f t="shared" si="2"/>
        <v>0</v>
      </c>
      <c r="H16" s="52">
        <f t="shared" si="2"/>
        <v>0</v>
      </c>
      <c r="I16" s="52">
        <f t="shared" si="2"/>
        <v>0</v>
      </c>
      <c r="J16" s="48">
        <f>SUM(J13:J15)</f>
        <v>0</v>
      </c>
      <c r="K16" s="48">
        <f>K17</f>
        <v>500000</v>
      </c>
      <c r="L16" s="48">
        <f>L17</f>
        <v>119871</v>
      </c>
      <c r="M16" s="48">
        <f>M17</f>
        <v>0</v>
      </c>
      <c r="N16" s="48">
        <f>N17</f>
        <v>619871</v>
      </c>
    </row>
    <row r="17" spans="2:14" ht="15" customHeight="1">
      <c r="B17" s="24" t="s">
        <v>23</v>
      </c>
      <c r="C17" s="49">
        <v>500000</v>
      </c>
      <c r="D17" s="49">
        <v>119871</v>
      </c>
      <c r="E17" s="49">
        <f>'дод.5натур'!E18*14020.97</f>
        <v>0</v>
      </c>
      <c r="F17" s="49">
        <f>SUM(C17:E17)</f>
        <v>619871</v>
      </c>
      <c r="G17" s="49">
        <v>0</v>
      </c>
      <c r="H17" s="49">
        <v>0</v>
      </c>
      <c r="I17" s="49">
        <v>0</v>
      </c>
      <c r="J17" s="49">
        <v>0</v>
      </c>
      <c r="K17" s="49">
        <f>C17+G17</f>
        <v>500000</v>
      </c>
      <c r="L17" s="49">
        <f>D17+H17</f>
        <v>119871</v>
      </c>
      <c r="M17" s="49">
        <f>E17+I17</f>
        <v>0</v>
      </c>
      <c r="N17" s="50">
        <f>SUM(K17:M17)</f>
        <v>619871</v>
      </c>
    </row>
    <row r="18" spans="2:14" ht="15" customHeight="1">
      <c r="B18" s="24"/>
      <c r="C18" s="49"/>
      <c r="D18" s="49">
        <f>'дод.5натур'!D19*2550</f>
        <v>0</v>
      </c>
      <c r="E18" s="49">
        <f>'дод.5натур'!E19*14020.97</f>
        <v>0</v>
      </c>
      <c r="F18" s="49">
        <f>SUM(C18:E18)</f>
        <v>0</v>
      </c>
      <c r="G18" s="49"/>
      <c r="H18" s="49"/>
      <c r="I18" s="49"/>
      <c r="J18" s="49"/>
      <c r="K18" s="49"/>
      <c r="L18" s="49"/>
      <c r="M18" s="49"/>
      <c r="N18" s="50"/>
    </row>
    <row r="19" spans="2:14" s="2" customFormat="1" ht="18.75" customHeight="1">
      <c r="B19" s="20" t="s">
        <v>36</v>
      </c>
      <c r="C19" s="60">
        <f>C17</f>
        <v>500000</v>
      </c>
      <c r="D19" s="60">
        <f>D17</f>
        <v>119871</v>
      </c>
      <c r="E19" s="60">
        <f>E17</f>
        <v>0</v>
      </c>
      <c r="F19" s="60">
        <f>SUM(F17:F17)</f>
        <v>619871</v>
      </c>
      <c r="G19" s="60">
        <f aca="true" t="shared" si="3" ref="G19:M19">G23</f>
        <v>0</v>
      </c>
      <c r="H19" s="60">
        <f t="shared" si="3"/>
        <v>0</v>
      </c>
      <c r="I19" s="60">
        <f t="shared" si="3"/>
        <v>0</v>
      </c>
      <c r="J19" s="60">
        <f>SUM(J17:J17)</f>
        <v>0</v>
      </c>
      <c r="K19" s="60">
        <f t="shared" si="3"/>
        <v>0</v>
      </c>
      <c r="L19" s="60">
        <f t="shared" si="3"/>
        <v>130416</v>
      </c>
      <c r="M19" s="60">
        <f t="shared" si="3"/>
        <v>212155</v>
      </c>
      <c r="N19" s="60">
        <f>SUM(N17:N17)</f>
        <v>619871</v>
      </c>
    </row>
    <row r="20" spans="2:14" ht="17.25" customHeight="1">
      <c r="B20" s="22" t="s">
        <v>14</v>
      </c>
      <c r="C20" s="63">
        <v>0</v>
      </c>
      <c r="D20" s="63">
        <f>D21+D22</f>
        <v>130416</v>
      </c>
      <c r="E20" s="63">
        <f>E21+E22</f>
        <v>212155</v>
      </c>
      <c r="F20" s="22">
        <f>C20+D20+E20</f>
        <v>342571</v>
      </c>
      <c r="G20" s="22"/>
      <c r="H20" s="22"/>
      <c r="I20" s="22"/>
      <c r="J20" s="22"/>
      <c r="K20" s="22">
        <v>0</v>
      </c>
      <c r="L20" s="22"/>
      <c r="M20" s="22"/>
      <c r="N20" s="22"/>
    </row>
    <row r="21" spans="2:14" ht="16.5" customHeight="1">
      <c r="B21" s="24" t="s">
        <v>24</v>
      </c>
      <c r="C21" s="49">
        <v>0</v>
      </c>
      <c r="D21" s="49">
        <v>85380</v>
      </c>
      <c r="E21" s="49">
        <v>162356</v>
      </c>
      <c r="F21" s="22">
        <f>C21+D21+E21</f>
        <v>247736</v>
      </c>
      <c r="G21" s="49">
        <v>0</v>
      </c>
      <c r="H21" s="49">
        <v>0</v>
      </c>
      <c r="I21" s="49">
        <v>0</v>
      </c>
      <c r="J21" s="49">
        <f>SUM(G21:I21)</f>
        <v>0</v>
      </c>
      <c r="K21" s="49">
        <v>0</v>
      </c>
      <c r="L21" s="49">
        <f aca="true" t="shared" si="4" ref="K21:M24">D21+H21</f>
        <v>85380</v>
      </c>
      <c r="M21" s="49">
        <f t="shared" si="4"/>
        <v>162356</v>
      </c>
      <c r="N21" s="50">
        <f>SUM(K21:M21)</f>
        <v>247736</v>
      </c>
    </row>
    <row r="22" spans="2:14" ht="16.5" customHeight="1">
      <c r="B22" s="24" t="s">
        <v>31</v>
      </c>
      <c r="C22" s="49"/>
      <c r="D22" s="49">
        <v>45036</v>
      </c>
      <c r="E22" s="49">
        <v>49799</v>
      </c>
      <c r="F22" s="22">
        <f>C22+D22+E22</f>
        <v>94835</v>
      </c>
      <c r="G22" s="49"/>
      <c r="H22" s="49"/>
      <c r="I22" s="49"/>
      <c r="J22" s="49"/>
      <c r="K22" s="49"/>
      <c r="L22" s="49">
        <f>D22</f>
        <v>45036</v>
      </c>
      <c r="M22" s="49">
        <f>E22</f>
        <v>49799</v>
      </c>
      <c r="N22" s="50">
        <f>SUM(K22:M22)</f>
        <v>94835</v>
      </c>
    </row>
    <row r="23" spans="2:14" ht="15" customHeight="1">
      <c r="B23" s="20" t="s">
        <v>39</v>
      </c>
      <c r="C23" s="53">
        <f aca="true" t="shared" si="5" ref="C23:J23">SUM(C20:C21)</f>
        <v>0</v>
      </c>
      <c r="D23" s="53">
        <f>SUM(D20)</f>
        <v>130416</v>
      </c>
      <c r="E23" s="53">
        <f>SUM(E20)</f>
        <v>212155</v>
      </c>
      <c r="F23" s="53">
        <f>SUM(F21:F22)</f>
        <v>342571</v>
      </c>
      <c r="G23" s="53">
        <f t="shared" si="5"/>
        <v>0</v>
      </c>
      <c r="H23" s="53">
        <f t="shared" si="5"/>
        <v>0</v>
      </c>
      <c r="I23" s="53">
        <f t="shared" si="5"/>
        <v>0</v>
      </c>
      <c r="J23" s="53">
        <f t="shared" si="5"/>
        <v>0</v>
      </c>
      <c r="K23" s="53">
        <f t="shared" si="4"/>
        <v>0</v>
      </c>
      <c r="L23" s="53">
        <f t="shared" si="4"/>
        <v>130416</v>
      </c>
      <c r="M23" s="53">
        <f t="shared" si="4"/>
        <v>212155</v>
      </c>
      <c r="N23" s="53">
        <f>SUM(N20:N21)</f>
        <v>247736</v>
      </c>
    </row>
    <row r="24" spans="2:14" ht="18" customHeight="1">
      <c r="B24" s="22" t="s">
        <v>16</v>
      </c>
      <c r="C24" s="54">
        <f>C27</f>
        <v>0</v>
      </c>
      <c r="D24" s="54">
        <f>+SUM(D25+D26+D27)</f>
        <v>120000</v>
      </c>
      <c r="E24" s="54">
        <f>+SUM(E25+E26+E27)</f>
        <v>129349</v>
      </c>
      <c r="F24" s="54">
        <f>SUM(C24:E24)</f>
        <v>249349</v>
      </c>
      <c r="G24" s="54">
        <f>G27</f>
        <v>0</v>
      </c>
      <c r="H24" s="54">
        <f>H27</f>
        <v>0</v>
      </c>
      <c r="I24" s="54">
        <f>I34</f>
        <v>0</v>
      </c>
      <c r="J24" s="54">
        <f>SUM(G24:I24)</f>
        <v>0</v>
      </c>
      <c r="K24" s="54">
        <f t="shared" si="4"/>
        <v>0</v>
      </c>
      <c r="L24" s="54">
        <f t="shared" si="4"/>
        <v>120000</v>
      </c>
      <c r="M24" s="54">
        <f t="shared" si="4"/>
        <v>129349</v>
      </c>
      <c r="N24" s="54">
        <f>SUM(K24:M24)</f>
        <v>249349</v>
      </c>
    </row>
    <row r="25" spans="2:14" ht="17.25" customHeight="1">
      <c r="B25" s="28" t="s">
        <v>25</v>
      </c>
      <c r="C25" s="49">
        <v>0</v>
      </c>
      <c r="D25" s="49">
        <v>92800</v>
      </c>
      <c r="E25" s="49">
        <v>129349</v>
      </c>
      <c r="F25" s="49">
        <f>SUM(D25+E25)</f>
        <v>222149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f aca="true" t="shared" si="6" ref="L25:N27">D25</f>
        <v>92800</v>
      </c>
      <c r="M25" s="49">
        <f t="shared" si="6"/>
        <v>129349</v>
      </c>
      <c r="N25" s="50">
        <f t="shared" si="6"/>
        <v>222149</v>
      </c>
    </row>
    <row r="26" spans="2:14" ht="15" customHeight="1">
      <c r="B26" s="24" t="s">
        <v>27</v>
      </c>
      <c r="C26" s="49">
        <v>0</v>
      </c>
      <c r="D26" s="49">
        <v>16550</v>
      </c>
      <c r="E26" s="49">
        <v>0</v>
      </c>
      <c r="F26" s="49">
        <f>SUM(D26+E26)</f>
        <v>16550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f t="shared" si="6"/>
        <v>16550</v>
      </c>
      <c r="M26" s="49">
        <f t="shared" si="6"/>
        <v>0</v>
      </c>
      <c r="N26" s="50">
        <f t="shared" si="6"/>
        <v>16550</v>
      </c>
    </row>
    <row r="27" spans="2:14" ht="18" customHeight="1">
      <c r="B27" s="24" t="s">
        <v>26</v>
      </c>
      <c r="C27" s="61">
        <v>0</v>
      </c>
      <c r="D27" s="64">
        <v>10650</v>
      </c>
      <c r="E27" s="49">
        <f>'дод.5натур'!E28*14020.97</f>
        <v>0</v>
      </c>
      <c r="F27" s="49">
        <f>SUM(D27+E27)</f>
        <v>10650</v>
      </c>
      <c r="G27" s="61">
        <v>0</v>
      </c>
      <c r="H27" s="61">
        <v>0</v>
      </c>
      <c r="I27" s="61">
        <v>0</v>
      </c>
      <c r="J27" s="61">
        <v>0</v>
      </c>
      <c r="K27" s="62">
        <v>0</v>
      </c>
      <c r="L27" s="49">
        <f t="shared" si="6"/>
        <v>10650</v>
      </c>
      <c r="M27" s="49">
        <f t="shared" si="6"/>
        <v>0</v>
      </c>
      <c r="N27" s="50">
        <f t="shared" si="6"/>
        <v>10650</v>
      </c>
    </row>
    <row r="28" spans="2:14" ht="18" customHeight="1">
      <c r="B28" s="20" t="s">
        <v>37</v>
      </c>
      <c r="C28" s="55">
        <v>0</v>
      </c>
      <c r="D28" s="55">
        <f>D24</f>
        <v>120000</v>
      </c>
      <c r="E28" s="55">
        <f>E24</f>
        <v>129349</v>
      </c>
      <c r="F28" s="55">
        <f>F24</f>
        <v>249349</v>
      </c>
      <c r="G28" s="55">
        <v>0</v>
      </c>
      <c r="H28" s="55">
        <v>0</v>
      </c>
      <c r="I28" s="55">
        <v>0</v>
      </c>
      <c r="J28" s="55">
        <v>0</v>
      </c>
      <c r="K28" s="56">
        <v>0</v>
      </c>
      <c r="L28" s="56">
        <f>L24</f>
        <v>120000</v>
      </c>
      <c r="M28" s="56">
        <f>M24</f>
        <v>129349</v>
      </c>
      <c r="N28" s="56">
        <f>N24</f>
        <v>249349</v>
      </c>
    </row>
    <row r="29" spans="2:14" ht="18" customHeight="1">
      <c r="B29" s="22" t="s">
        <v>17</v>
      </c>
      <c r="C29" s="63">
        <v>0</v>
      </c>
      <c r="D29" s="63">
        <f>SUM(D30+D31)</f>
        <v>3000</v>
      </c>
      <c r="E29" s="63">
        <f>SUM(E30+E31)</f>
        <v>28900</v>
      </c>
      <c r="F29" s="63">
        <f>SUM(D29+E29)</f>
        <v>31900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f>SUM(L30+L31)</f>
        <v>3000</v>
      </c>
      <c r="M29" s="22">
        <f>SUM(M30+M31)</f>
        <v>28900</v>
      </c>
      <c r="N29" s="22">
        <f>SUM(N30+N31)</f>
        <v>31900</v>
      </c>
    </row>
    <row r="30" spans="2:14" ht="18" customHeight="1">
      <c r="B30" s="29" t="s">
        <v>28</v>
      </c>
      <c r="C30" s="49">
        <v>0</v>
      </c>
      <c r="D30" s="49">
        <v>600</v>
      </c>
      <c r="E30" s="49">
        <v>28900</v>
      </c>
      <c r="F30" s="49">
        <f>SUM(D30+E30)</f>
        <v>29500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f aca="true" t="shared" si="7" ref="L30:N31">D30</f>
        <v>600</v>
      </c>
      <c r="M30" s="49">
        <f t="shared" si="7"/>
        <v>28900</v>
      </c>
      <c r="N30" s="50">
        <f t="shared" si="7"/>
        <v>29500</v>
      </c>
    </row>
    <row r="31" spans="2:14" s="2" customFormat="1" ht="18" customHeight="1">
      <c r="B31" s="18" t="s">
        <v>29</v>
      </c>
      <c r="C31" s="59">
        <v>0</v>
      </c>
      <c r="D31" s="59">
        <v>2400</v>
      </c>
      <c r="E31" s="59">
        <v>0</v>
      </c>
      <c r="F31" s="49">
        <f>SUM(D31+E31)</f>
        <v>2400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49">
        <f t="shared" si="7"/>
        <v>2400</v>
      </c>
      <c r="M31" s="49">
        <f t="shared" si="7"/>
        <v>0</v>
      </c>
      <c r="N31" s="50">
        <f t="shared" si="7"/>
        <v>2400</v>
      </c>
    </row>
    <row r="32" spans="2:14" s="2" customFormat="1" ht="18" customHeight="1">
      <c r="B32" s="20" t="s">
        <v>38</v>
      </c>
      <c r="C32" s="51">
        <v>0</v>
      </c>
      <c r="D32" s="51">
        <f>D29</f>
        <v>3000</v>
      </c>
      <c r="E32" s="51">
        <f aca="true" t="shared" si="8" ref="E32:N32">E29</f>
        <v>28900</v>
      </c>
      <c r="F32" s="51">
        <f t="shared" si="8"/>
        <v>31900</v>
      </c>
      <c r="G32" s="51">
        <f t="shared" si="8"/>
        <v>0</v>
      </c>
      <c r="H32" s="51">
        <f t="shared" si="8"/>
        <v>0</v>
      </c>
      <c r="I32" s="51">
        <f t="shared" si="8"/>
        <v>0</v>
      </c>
      <c r="J32" s="51">
        <f t="shared" si="8"/>
        <v>0</v>
      </c>
      <c r="K32" s="51">
        <f t="shared" si="8"/>
        <v>0</v>
      </c>
      <c r="L32" s="51">
        <f t="shared" si="8"/>
        <v>3000</v>
      </c>
      <c r="M32" s="51">
        <f t="shared" si="8"/>
        <v>28900</v>
      </c>
      <c r="N32" s="51">
        <f t="shared" si="8"/>
        <v>31900</v>
      </c>
    </row>
    <row r="33" spans="2:14" s="2" customFormat="1" ht="18" customHeight="1">
      <c r="B33" s="20" t="s">
        <v>40</v>
      </c>
      <c r="C33" s="59">
        <v>0</v>
      </c>
      <c r="D33" s="59">
        <v>237600</v>
      </c>
      <c r="E33" s="59">
        <v>0</v>
      </c>
      <c r="F33" s="49"/>
      <c r="G33" s="59"/>
      <c r="H33" s="59"/>
      <c r="I33" s="59"/>
      <c r="J33" s="59"/>
      <c r="K33" s="59"/>
      <c r="L33" s="49">
        <f>D33</f>
        <v>237600</v>
      </c>
      <c r="M33" s="49"/>
      <c r="N33" s="50">
        <f>F33</f>
        <v>0</v>
      </c>
    </row>
    <row r="34" spans="2:14" ht="19.5" customHeight="1">
      <c r="B34" s="16" t="s">
        <v>18</v>
      </c>
      <c r="C34" s="16">
        <f>SUM(C12+C16+C20+C24+C29)</f>
        <v>500000</v>
      </c>
      <c r="D34" s="16">
        <f>SUM(D12+D16+D20+D24+D29+D33)</f>
        <v>690887</v>
      </c>
      <c r="E34" s="16">
        <f>SUM(E12+E16+E20+E24+E29)</f>
        <v>430404</v>
      </c>
      <c r="F34" s="16">
        <f>SUM(F12+F16+F20+F24+F29)</f>
        <v>1383691</v>
      </c>
      <c r="G34" s="16">
        <v>0</v>
      </c>
      <c r="H34" s="16">
        <v>0</v>
      </c>
      <c r="I34" s="16">
        <v>0</v>
      </c>
      <c r="J34" s="16">
        <v>0</v>
      </c>
      <c r="K34" s="16">
        <f>SUM(K12+K16+K20+K24+K29)</f>
        <v>500000</v>
      </c>
      <c r="L34" s="16">
        <f>D34</f>
        <v>690887</v>
      </c>
      <c r="M34" s="16">
        <f>E34</f>
        <v>430404</v>
      </c>
      <c r="N34" s="16">
        <f>F34</f>
        <v>1383691</v>
      </c>
    </row>
    <row r="35" spans="2:13" s="31" customFormat="1" ht="18" customHeight="1">
      <c r="B35" s="32"/>
      <c r="C35" s="33"/>
      <c r="D35" s="33"/>
      <c r="E35" s="33"/>
      <c r="F35" s="33"/>
      <c r="G35" s="33"/>
      <c r="H35" s="33"/>
      <c r="I35" s="33"/>
      <c r="J35" s="33"/>
      <c r="K35" s="34"/>
      <c r="L35" s="34"/>
      <c r="M35" s="34"/>
    </row>
    <row r="36" spans="3:46" s="35" customFormat="1" ht="18" customHeight="1"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7"/>
      <c r="Z36" s="37"/>
      <c r="AA36" s="37"/>
      <c r="AB36" s="37"/>
      <c r="AC36" s="37"/>
      <c r="AD36" s="37"/>
      <c r="AE36" s="37"/>
      <c r="AF36" s="37"/>
      <c r="AG36" s="38"/>
      <c r="AH36" s="38"/>
      <c r="AI36" s="38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</row>
    <row r="37" spans="2:46" s="35" customFormat="1" ht="18" customHeight="1">
      <c r="B37" s="39"/>
      <c r="C37" s="39"/>
      <c r="D37" s="40"/>
      <c r="E37" s="41"/>
      <c r="F37" s="41"/>
      <c r="G37" s="42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</row>
    <row r="38" spans="2:46" s="35" customFormat="1" ht="18" customHeight="1">
      <c r="B38" s="43"/>
      <c r="C38" s="44"/>
      <c r="D38" s="43"/>
      <c r="E38" s="41"/>
      <c r="F38" s="41"/>
      <c r="G38" s="42"/>
      <c r="H38" s="44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</row>
    <row r="39" spans="2:46" s="35" customFormat="1" ht="18" customHeight="1">
      <c r="B39" s="36" t="s">
        <v>44</v>
      </c>
      <c r="C39" s="39"/>
      <c r="D39" s="39"/>
      <c r="E39" s="39"/>
      <c r="F39" s="39"/>
      <c r="G39" s="36" t="s">
        <v>45</v>
      </c>
      <c r="H39" s="36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</row>
    <row r="40" s="35" customFormat="1" ht="18" customHeight="1"/>
    <row r="42" spans="2:6" ht="18" customHeight="1">
      <c r="B42" s="46" t="s">
        <v>19</v>
      </c>
      <c r="C42" s="47">
        <v>2154.7</v>
      </c>
      <c r="D42" s="47">
        <v>2.3639</v>
      </c>
      <c r="E42" s="47">
        <v>9679.24</v>
      </c>
      <c r="F42" s="47"/>
    </row>
    <row r="43" spans="2:5" ht="18" customHeight="1">
      <c r="B43" s="46" t="s">
        <v>20</v>
      </c>
      <c r="C43" s="1">
        <v>4.5</v>
      </c>
      <c r="D43" s="1">
        <v>1002</v>
      </c>
      <c r="E43" s="1">
        <v>465</v>
      </c>
    </row>
  </sheetData>
  <sheetProtection/>
  <mergeCells count="9">
    <mergeCell ref="B5:M5"/>
    <mergeCell ref="B6:M6"/>
    <mergeCell ref="B8:B10"/>
    <mergeCell ref="C8:E8"/>
    <mergeCell ref="G8:I8"/>
    <mergeCell ref="K8:N8"/>
    <mergeCell ref="F9:F10"/>
    <mergeCell ref="J9:J10"/>
    <mergeCell ref="N9:N10"/>
  </mergeCells>
  <printOptions/>
  <pageMargins left="0.52" right="0.17" top="0.2" bottom="0.2" header="0.2" footer="0.15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RePack by Diakov</cp:lastModifiedBy>
  <cp:lastPrinted>2021-12-20T12:28:18Z</cp:lastPrinted>
  <dcterms:created xsi:type="dcterms:W3CDTF">2014-01-17T10:52:16Z</dcterms:created>
  <dcterms:modified xsi:type="dcterms:W3CDTF">2021-12-28T12:58:01Z</dcterms:modified>
  <cp:category/>
  <cp:version/>
  <cp:contentType/>
  <cp:contentStatus/>
</cp:coreProperties>
</file>